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ting\Documents\"/>
    </mc:Choice>
  </mc:AlternateContent>
  <xr:revisionPtr revIDLastSave="0" documentId="8_{145B7C83-DD71-4305-ACAB-219C734676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asing" sheetId="4" r:id="rId1"/>
    <sheet name="Sheet6" sheetId="11" state="hidden" r:id="rId2"/>
    <sheet name="Sheet5" sheetId="9" state="hidden" r:id="rId3"/>
    <sheet name="Sheet4" sheetId="8" state="hidden" r:id="rId4"/>
    <sheet name="Sheet2" sheetId="6" state="hidden" r:id="rId5"/>
    <sheet name="Sheet3" sheetId="7" state="hidden" r:id="rId6"/>
    <sheet name="Info Sheet" sheetId="2" state="hidden" r:id="rId7"/>
    <sheet name="Sheet1" sheetId="5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  <c r="J16" i="4" s="1"/>
  <c r="D15" i="4"/>
  <c r="J15" i="4" s="1"/>
  <c r="D14" i="4"/>
  <c r="G14" i="4" s="1"/>
  <c r="D13" i="4"/>
  <c r="H13" i="4" s="1"/>
  <c r="D12" i="4"/>
  <c r="H12" i="4" s="1"/>
  <c r="H4" i="2"/>
  <c r="H5" i="2"/>
  <c r="D11" i="4"/>
  <c r="G11" i="4" s="1"/>
  <c r="I4" i="2"/>
  <c r="H6" i="2"/>
  <c r="I6" i="2"/>
  <c r="I5" i="2"/>
  <c r="H7" i="2"/>
  <c r="I7" i="2"/>
  <c r="H8" i="2"/>
  <c r="I8" i="2"/>
  <c r="H9" i="2"/>
  <c r="I9" i="2"/>
  <c r="H10" i="2"/>
  <c r="I10" i="2"/>
  <c r="L15" i="4" l="1"/>
  <c r="N15" i="4" s="1"/>
  <c r="L16" i="4"/>
  <c r="N16" i="4" s="1"/>
  <c r="F16" i="4"/>
  <c r="G16" i="4"/>
  <c r="H16" i="4"/>
  <c r="F15" i="4"/>
  <c r="G15" i="4"/>
  <c r="H15" i="4"/>
  <c r="G13" i="4"/>
  <c r="G12" i="4"/>
  <c r="F12" i="4"/>
  <c r="F13" i="4"/>
  <c r="H11" i="4"/>
  <c r="J13" i="4"/>
  <c r="J12" i="4"/>
  <c r="F14" i="4"/>
  <c r="J11" i="4"/>
  <c r="F11" i="4"/>
  <c r="J14" i="4"/>
  <c r="H14" i="4"/>
  <c r="L12" i="4" l="1"/>
  <c r="N12" i="4" s="1"/>
  <c r="L13" i="4"/>
  <c r="N13" i="4" s="1"/>
  <c r="L14" i="4"/>
  <c r="N14" i="4" s="1"/>
  <c r="L11" i="4"/>
  <c r="N11" i="4" s="1"/>
</calcChain>
</file>

<file path=xl/sharedStrings.xml><?xml version="1.0" encoding="utf-8"?>
<sst xmlns="http://schemas.openxmlformats.org/spreadsheetml/2006/main" count="18" uniqueCount="18">
  <si>
    <t>PROJECT COST</t>
  </si>
  <si>
    <t>TERM</t>
  </si>
  <si>
    <t>MONTHLY PAYMENT</t>
  </si>
  <si>
    <t>All quotes subject to status</t>
  </si>
  <si>
    <t>WEEKLY</t>
  </si>
  <si>
    <t>DAILY</t>
  </si>
  <si>
    <t>All figures are net of VAT</t>
  </si>
  <si>
    <t>TAX ILLUSTRATION</t>
  </si>
  <si>
    <t>TOTAL REPAYABLE</t>
  </si>
  <si>
    <t>TAX SAVINGS</t>
  </si>
  <si>
    <t>NET FINANCE COST</t>
  </si>
  <si>
    <t>Tax Hire</t>
  </si>
  <si>
    <t>ANNUALLY</t>
  </si>
  <si>
    <t>Tax savings based on corporation tax of 19%</t>
  </si>
  <si>
    <t>Initial Doc Fee of £150 + VAT</t>
  </si>
  <si>
    <t>Minimum project value £1000 + VAT</t>
  </si>
  <si>
    <t>Tax Benefits are dependant on clients circumstances and this example is for illustrative purposes only.</t>
  </si>
  <si>
    <t>To ensure they qualify clients should seek financial advice.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</si>
</sst>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9" fontId="0" fillId="2" borderId="0" xfId="0" applyNumberFormat="1" applyFill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114301</xdr:rowOff>
    </xdr:from>
    <xdr:to>
      <xdr:col>3</xdr:col>
      <xdr:colOff>828675</xdr:colOff>
      <xdr:row>5</xdr:row>
      <xdr:rowOff>24661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8C712E-7C2D-DECD-BE96-AD168EEC9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14301"/>
          <a:ext cx="2009775" cy="862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N29"/>
  <sheetViews>
    <sheetView tabSelected="1" workbookViewId="0">
      <selection activeCell="G5" sqref="G5"/>
    </sheetView>
  </sheetViews>
  <sheetFormatPr defaultColWidth="8.85546875" defaultRowHeight="15" x14ac:dyDescent="0.25"/>
  <cols>
    <col min="1" max="3" width="8.85546875" style="1"/>
    <col min="4" max="4" width="14.7109375" style="1" customWidth="1"/>
    <col min="5" max="5" width="8.85546875" style="1"/>
    <col min="6" max="6" width="10" style="6" bestFit="1" customWidth="1"/>
    <col min="7" max="7" width="11.28515625" style="2" bestFit="1" customWidth="1"/>
    <col min="8" max="8" width="10.28515625" style="2" bestFit="1" customWidth="1"/>
    <col min="9" max="9" width="8.85546875" style="1"/>
    <col min="10" max="10" width="17.5703125" style="1" bestFit="1" customWidth="1"/>
    <col min="11" max="11" width="8.85546875" style="1"/>
    <col min="12" max="12" width="12.7109375" style="1" bestFit="1" customWidth="1"/>
    <col min="13" max="13" width="8.85546875" style="1"/>
    <col min="14" max="14" width="18" style="1" bestFit="1" customWidth="1"/>
    <col min="15" max="16384" width="8.85546875" style="1"/>
  </cols>
  <sheetData>
    <row r="7" spans="2:14" x14ac:dyDescent="0.25">
      <c r="B7" s="3" t="s">
        <v>0</v>
      </c>
      <c r="C7" s="3"/>
      <c r="D7" s="7">
        <v>1813</v>
      </c>
      <c r="E7" s="4"/>
      <c r="J7" s="1" t="s">
        <v>7</v>
      </c>
    </row>
    <row r="8" spans="2:14" x14ac:dyDescent="0.25">
      <c r="B8" s="3"/>
      <c r="C8" s="3"/>
      <c r="D8" s="3"/>
    </row>
    <row r="9" spans="2:14" x14ac:dyDescent="0.25">
      <c r="B9" s="3" t="s">
        <v>1</v>
      </c>
      <c r="C9" s="3"/>
      <c r="D9" s="3" t="s">
        <v>2</v>
      </c>
      <c r="F9" s="6" t="s">
        <v>12</v>
      </c>
      <c r="G9" s="2" t="s">
        <v>4</v>
      </c>
      <c r="H9" s="2" t="s">
        <v>5</v>
      </c>
      <c r="J9" s="1" t="s">
        <v>8</v>
      </c>
      <c r="L9" s="1" t="s">
        <v>9</v>
      </c>
      <c r="N9" s="1" t="s">
        <v>10</v>
      </c>
    </row>
    <row r="11" spans="2:14" x14ac:dyDescent="0.25">
      <c r="B11" s="2">
        <v>2</v>
      </c>
      <c r="D11" s="5">
        <f>IF(D7&lt;=20000,D7*'Info Sheet'!B3,IF(D7&gt;20000,D7*'Info Sheet'!C3,0))/1000</f>
        <v>87.930499999999995</v>
      </c>
      <c r="E11" s="4"/>
      <c r="F11" s="6">
        <f t="shared" ref="F11:F16" si="0">D11*12</f>
        <v>1055.1659999999999</v>
      </c>
      <c r="G11" s="6">
        <f t="shared" ref="G11:G16" si="1">D11*12/52</f>
        <v>20.291653846153846</v>
      </c>
      <c r="H11" s="6">
        <f t="shared" ref="H11:H16" si="2">D11*12/365</f>
        <v>2.8908657534246576</v>
      </c>
      <c r="J11" s="5">
        <f>D11*24</f>
        <v>2110.3319999999999</v>
      </c>
      <c r="L11" s="5">
        <f t="shared" ref="L11:L16" si="3">J11*19%</f>
        <v>400.96307999999999</v>
      </c>
      <c r="N11" s="5">
        <f t="shared" ref="N11:N16" si="4">J11-L11</f>
        <v>1709.3689199999999</v>
      </c>
    </row>
    <row r="12" spans="2:14" x14ac:dyDescent="0.25">
      <c r="B12" s="2">
        <v>3</v>
      </c>
      <c r="D12" s="5">
        <f>IF(D7&lt;=20000,D7*'Info Sheet'!B4,IF(D7&gt;20000,D7*'Info Sheet'!C4,0))/1000</f>
        <v>60.916800000000002</v>
      </c>
      <c r="E12" s="4"/>
      <c r="F12" s="6">
        <f t="shared" si="0"/>
        <v>731.00160000000005</v>
      </c>
      <c r="G12" s="6">
        <f t="shared" si="1"/>
        <v>14.057723076923079</v>
      </c>
      <c r="H12" s="6">
        <f t="shared" si="2"/>
        <v>2.0027441095890413</v>
      </c>
      <c r="J12" s="5">
        <f>D12*36</f>
        <v>2193.0048000000002</v>
      </c>
      <c r="L12" s="5">
        <f t="shared" si="3"/>
        <v>416.67091200000004</v>
      </c>
      <c r="N12" s="5">
        <f t="shared" si="4"/>
        <v>1776.3338880000001</v>
      </c>
    </row>
    <row r="13" spans="2:14" x14ac:dyDescent="0.25">
      <c r="B13" s="2">
        <v>4</v>
      </c>
      <c r="D13" s="5">
        <f>IF(D7&lt;=20000,D7*'Info Sheet'!B5,IF(D7&gt;20000,D7*'Info Sheet'!C5,0))/1000</f>
        <v>47.881329999999998</v>
      </c>
      <c r="E13" s="4"/>
      <c r="F13" s="6">
        <f t="shared" si="0"/>
        <v>574.57596000000001</v>
      </c>
      <c r="G13" s="6">
        <f t="shared" si="1"/>
        <v>11.049537692307693</v>
      </c>
      <c r="H13" s="6">
        <f t="shared" si="2"/>
        <v>1.5741807123287672</v>
      </c>
      <c r="J13" s="5">
        <f>D13*48</f>
        <v>2298.30384</v>
      </c>
      <c r="L13" s="5">
        <f t="shared" si="3"/>
        <v>436.67772960000002</v>
      </c>
      <c r="N13" s="5">
        <f t="shared" si="4"/>
        <v>1861.6261104</v>
      </c>
    </row>
    <row r="14" spans="2:14" x14ac:dyDescent="0.25">
      <c r="B14" s="2">
        <v>5</v>
      </c>
      <c r="D14" s="5">
        <f>IF(D7&lt;=20000,D7*'Info Sheet'!B6,IF(D7&gt;20000,D7*'Info Sheet'!C6,0))/1000</f>
        <v>40.067300000000003</v>
      </c>
      <c r="E14" s="4"/>
      <c r="F14" s="6">
        <f t="shared" si="0"/>
        <v>480.80760000000004</v>
      </c>
      <c r="G14" s="6">
        <f t="shared" si="1"/>
        <v>9.2463000000000015</v>
      </c>
      <c r="H14" s="6">
        <f t="shared" si="2"/>
        <v>1.3172810958904111</v>
      </c>
      <c r="J14" s="5">
        <f>D14*60</f>
        <v>2404.038</v>
      </c>
      <c r="L14" s="5">
        <f t="shared" si="3"/>
        <v>456.76722000000001</v>
      </c>
      <c r="N14" s="5">
        <f t="shared" si="4"/>
        <v>1947.2707800000001</v>
      </c>
    </row>
    <row r="15" spans="2:14" x14ac:dyDescent="0.25">
      <c r="B15" s="2">
        <v>6</v>
      </c>
      <c r="D15" s="5">
        <f>IF(D7&lt;=20000,D7*'Info Sheet'!B7,IF(D7&gt;20000,D7*'Info Sheet'!C7,0))/1000</f>
        <v>34.972769999999997</v>
      </c>
      <c r="E15" s="4"/>
      <c r="F15" s="6">
        <f t="shared" si="0"/>
        <v>419.67323999999996</v>
      </c>
      <c r="G15" s="6">
        <f t="shared" si="1"/>
        <v>8.0706392307692294</v>
      </c>
      <c r="H15" s="6">
        <f t="shared" si="2"/>
        <v>1.1497896986301368</v>
      </c>
      <c r="J15" s="5">
        <f>D15*72</f>
        <v>2518.0394399999996</v>
      </c>
      <c r="L15" s="5">
        <f t="shared" si="3"/>
        <v>478.42749359999993</v>
      </c>
      <c r="N15" s="5">
        <f t="shared" si="4"/>
        <v>2039.6119463999996</v>
      </c>
    </row>
    <row r="16" spans="2:14" x14ac:dyDescent="0.25">
      <c r="B16" s="2">
        <v>7</v>
      </c>
      <c r="D16" s="5">
        <f>IF(D7&lt;=20000,D7*'Info Sheet'!B8,IF(D7&gt;20000,D7*'Info Sheet'!C8,0))/1000</f>
        <v>31.346769999999996</v>
      </c>
      <c r="E16" s="4"/>
      <c r="F16" s="6">
        <f t="shared" si="0"/>
        <v>376.16123999999996</v>
      </c>
      <c r="G16" s="6">
        <f t="shared" si="1"/>
        <v>7.2338699999999996</v>
      </c>
      <c r="H16" s="6">
        <f t="shared" si="2"/>
        <v>1.0305787397260273</v>
      </c>
      <c r="J16" s="5">
        <f>D16*84</f>
        <v>2633.1286799999998</v>
      </c>
      <c r="L16" s="5">
        <f t="shared" si="3"/>
        <v>500.29444919999997</v>
      </c>
      <c r="N16" s="5">
        <f t="shared" si="4"/>
        <v>2132.8342307999997</v>
      </c>
    </row>
    <row r="17" spans="2:14" x14ac:dyDescent="0.25">
      <c r="B17" s="2"/>
      <c r="D17" s="5"/>
      <c r="E17" s="4"/>
      <c r="G17" s="6"/>
      <c r="H17" s="6"/>
      <c r="J17" s="5"/>
      <c r="L17" s="5"/>
      <c r="N17" s="5"/>
    </row>
    <row r="18" spans="2:14" x14ac:dyDescent="0.25">
      <c r="B18" s="1" t="s">
        <v>6</v>
      </c>
    </row>
    <row r="20" spans="2:14" x14ac:dyDescent="0.25">
      <c r="B20" s="1" t="s">
        <v>14</v>
      </c>
    </row>
    <row r="22" spans="2:14" x14ac:dyDescent="0.25">
      <c r="B22" s="1" t="s">
        <v>15</v>
      </c>
    </row>
    <row r="24" spans="2:14" x14ac:dyDescent="0.25">
      <c r="B24" s="1" t="s">
        <v>3</v>
      </c>
    </row>
    <row r="26" spans="2:14" x14ac:dyDescent="0.25">
      <c r="B26" s="1" t="s">
        <v>13</v>
      </c>
    </row>
    <row r="28" spans="2:14" x14ac:dyDescent="0.25">
      <c r="B28" s="1" t="s">
        <v>16</v>
      </c>
    </row>
    <row r="29" spans="2:14" x14ac:dyDescent="0.25">
      <c r="B29" s="1" t="s">
        <v>17</v>
      </c>
    </row>
  </sheetData>
  <pageMargins left="0.7" right="0.7" top="0.75" bottom="0.75" header="0.3" footer="0.3"/>
  <pageSetup paperSize="9" orientation="portrait" r:id="rId1"/>
  <ignoredErrors>
    <ignoredError sqref="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2F005-DE8A-4AF7-BCDD-0530274585E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B5ED-E586-422C-B19B-A70510621E1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2728-E364-4725-B07C-600C35E76D1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F0E4F-5A61-408B-A1E4-EEE08F11BC2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3C8-0AA2-4F05-9D7F-A6FE95D5060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0"/>
  <sheetViews>
    <sheetView workbookViewId="0">
      <selection activeCell="C4" sqref="C4"/>
    </sheetView>
  </sheetViews>
  <sheetFormatPr defaultRowHeight="15" x14ac:dyDescent="0.25"/>
  <sheetData>
    <row r="2" spans="1:9" x14ac:dyDescent="0.25">
      <c r="H2" t="s">
        <v>11</v>
      </c>
    </row>
    <row r="3" spans="1:9" x14ac:dyDescent="0.25">
      <c r="A3">
        <v>2</v>
      </c>
      <c r="B3">
        <v>48.5</v>
      </c>
      <c r="C3">
        <v>48.05</v>
      </c>
    </row>
    <row r="4" spans="1:9" x14ac:dyDescent="0.25">
      <c r="A4">
        <v>3</v>
      </c>
      <c r="B4">
        <v>33.6</v>
      </c>
      <c r="C4">
        <v>33.6</v>
      </c>
      <c r="G4">
        <v>1</v>
      </c>
      <c r="H4" t="e">
        <f>#REF!*18%</f>
        <v>#REF!</v>
      </c>
      <c r="I4" t="e">
        <f t="shared" ref="I4:I10" si="0">H4*20%</f>
        <v>#REF!</v>
      </c>
    </row>
    <row r="5" spans="1:9" x14ac:dyDescent="0.25">
      <c r="A5">
        <v>4</v>
      </c>
      <c r="B5">
        <v>26.41</v>
      </c>
      <c r="C5">
        <v>26.41</v>
      </c>
      <c r="G5">
        <v>2</v>
      </c>
      <c r="H5" t="e">
        <f>(#REF!-H4)*18%</f>
        <v>#REF!</v>
      </c>
      <c r="I5" t="e">
        <f t="shared" si="0"/>
        <v>#REF!</v>
      </c>
    </row>
    <row r="6" spans="1:9" x14ac:dyDescent="0.25">
      <c r="A6">
        <v>5</v>
      </c>
      <c r="B6">
        <v>22.1</v>
      </c>
      <c r="C6">
        <v>22.1</v>
      </c>
      <c r="G6">
        <v>3</v>
      </c>
      <c r="H6" t="e">
        <f>(#REF!-H4-H5)*18%</f>
        <v>#REF!</v>
      </c>
      <c r="I6" t="e">
        <f t="shared" si="0"/>
        <v>#REF!</v>
      </c>
    </row>
    <row r="7" spans="1:9" x14ac:dyDescent="0.25">
      <c r="A7">
        <v>6</v>
      </c>
      <c r="B7">
        <v>19.29</v>
      </c>
      <c r="C7">
        <v>19.29</v>
      </c>
      <c r="G7">
        <v>4</v>
      </c>
      <c r="H7" t="e">
        <f>(#REF!-H4-H5-H6)*18%</f>
        <v>#REF!</v>
      </c>
      <c r="I7" t="e">
        <f t="shared" si="0"/>
        <v>#REF!</v>
      </c>
    </row>
    <row r="8" spans="1:9" x14ac:dyDescent="0.25">
      <c r="A8">
        <v>7</v>
      </c>
      <c r="B8">
        <v>17.29</v>
      </c>
      <c r="C8">
        <v>17.29</v>
      </c>
      <c r="G8">
        <v>5</v>
      </c>
      <c r="H8" t="e">
        <f>(#REF!-H4-H5-H6-H7)*18%</f>
        <v>#REF!</v>
      </c>
      <c r="I8" t="e">
        <f t="shared" si="0"/>
        <v>#REF!</v>
      </c>
    </row>
    <row r="9" spans="1:9" x14ac:dyDescent="0.25">
      <c r="G9">
        <v>6</v>
      </c>
      <c r="H9" t="e">
        <f>(#REF!-H4-H5-H6-H7-H8)*18%</f>
        <v>#REF!</v>
      </c>
      <c r="I9" t="e">
        <f t="shared" si="0"/>
        <v>#REF!</v>
      </c>
    </row>
    <row r="10" spans="1:9" x14ac:dyDescent="0.25">
      <c r="G10">
        <v>7</v>
      </c>
      <c r="H10" t="e">
        <f>(#REF!-H4-H5-H6-H7-H8-H9)*18%</f>
        <v>#REF!</v>
      </c>
      <c r="I10" t="e">
        <f t="shared" si="0"/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Leasing</vt:lpstr>
      <vt:lpstr>Sheet6</vt:lpstr>
      <vt:lpstr>Sheet5</vt:lpstr>
      <vt:lpstr>Sheet4</vt:lpstr>
      <vt:lpstr>Sheet2</vt:lpstr>
      <vt:lpstr>Sheet3</vt:lpstr>
      <vt:lpstr>Info 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Harding</dc:creator>
  <cp:lastModifiedBy>Marketing</cp:lastModifiedBy>
  <dcterms:created xsi:type="dcterms:W3CDTF">2016-04-13T07:19:27Z</dcterms:created>
  <dcterms:modified xsi:type="dcterms:W3CDTF">2023-01-18T11:19:20Z</dcterms:modified>
</cp:coreProperties>
</file>